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th\OneDrive\Documenten\ultimaker\"/>
    </mc:Choice>
  </mc:AlternateContent>
  <xr:revisionPtr revIDLastSave="0" documentId="8_{555EF62E-729E-4C5B-AFEE-80BCE86AB1C8}" xr6:coauthVersionLast="47" xr6:coauthVersionMax="47" xr10:uidLastSave="{00000000-0000-0000-0000-000000000000}"/>
  <bookViews>
    <workbookView xWindow="28692" yWindow="-108" windowWidth="29016" windowHeight="15816" xr2:uid="{95B7DCF6-3705-4ED8-B163-07E545183D42}"/>
  </bookViews>
  <sheets>
    <sheet name="Hardware" sheetId="3" r:id="rId1"/>
    <sheet name="Flexible Pack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J6" i="1" l="1"/>
  <c r="J5" i="1"/>
  <c r="J4" i="1"/>
  <c r="J3" i="1"/>
  <c r="F14" i="1" l="1"/>
  <c r="I4" i="1"/>
  <c r="D17" i="1"/>
  <c r="E6" i="3"/>
  <c r="E7" i="3"/>
  <c r="E8" i="3"/>
  <c r="E9" i="3"/>
  <c r="E10" i="3"/>
  <c r="E11" i="3"/>
  <c r="E12" i="3"/>
  <c r="E5" i="3"/>
  <c r="F4" i="1"/>
  <c r="F5" i="1"/>
  <c r="F6" i="1"/>
  <c r="F7" i="1"/>
  <c r="F8" i="1"/>
  <c r="F9" i="1"/>
  <c r="F10" i="1"/>
  <c r="F11" i="1"/>
  <c r="F12" i="1"/>
  <c r="F13" i="1"/>
  <c r="F15" i="1"/>
  <c r="F16" i="1"/>
  <c r="F3" i="1"/>
  <c r="I5" i="1" l="1"/>
  <c r="I6" i="1"/>
  <c r="F17" i="1"/>
  <c r="E13" i="3"/>
  <c r="E17" i="3" s="1"/>
  <c r="E20" i="1" s="1"/>
  <c r="E15" i="3" l="1"/>
</calcChain>
</file>

<file path=xl/sharedStrings.xml><?xml version="1.0" encoding="utf-8"?>
<sst xmlns="http://schemas.openxmlformats.org/spreadsheetml/2006/main" count="50" uniqueCount="44">
  <si>
    <r>
      <rPr>
        <b/>
        <sz val="11"/>
        <color rgb="FF00B0F0"/>
        <rFont val="Calibri"/>
        <family val="2"/>
      </rPr>
      <t>↓</t>
    </r>
    <r>
      <rPr>
        <b/>
        <sz val="11"/>
        <color rgb="FF00B0F0"/>
        <rFont val="Calibri"/>
        <family val="2"/>
        <scheme val="minor"/>
      </rPr>
      <t>Key in quantity of hardware &amp; add-ons to determine number of packs eligible</t>
    </r>
  </si>
  <si>
    <t>Hardware</t>
  </si>
  <si>
    <t>MSRP</t>
  </si>
  <si>
    <t>Qty</t>
  </si>
  <si>
    <t>Total</t>
  </si>
  <si>
    <t>Hardware Value</t>
  </si>
  <si>
    <t>Filament Eligibility</t>
  </si>
  <si>
    <t>Remarks</t>
  </si>
  <si>
    <t>UM S5 Pro-Bundle</t>
  </si>
  <si>
    <t>6 spools (0.5 pack)</t>
  </si>
  <si>
    <t>Half Flexible Pack and total filaments value must be min. EUR 275.</t>
  </si>
  <si>
    <t>UM S5</t>
  </si>
  <si>
    <t>12 spools (1 pack)</t>
  </si>
  <si>
    <t>UM S3</t>
  </si>
  <si>
    <t>30 spools (2.5 pack)</t>
  </si>
  <si>
    <t>UM 2+C Bundle</t>
  </si>
  <si>
    <t>66 spools (5.5 pack)</t>
  </si>
  <si>
    <t>UM 2+C</t>
  </si>
  <si>
    <t>UM S5 Air Manager</t>
  </si>
  <si>
    <t>UM S5 material Station</t>
  </si>
  <si>
    <t>UM 2+C Air Manager</t>
  </si>
  <si>
    <t>Grand Total</t>
  </si>
  <si>
    <t>Promo Eligibility</t>
  </si>
  <si>
    <r>
      <rPr>
        <b/>
        <sz val="11"/>
        <color rgb="FF00B0F0"/>
        <rFont val="Calibri"/>
        <family val="2"/>
      </rPr>
      <t>↓</t>
    </r>
    <r>
      <rPr>
        <b/>
        <sz val="11"/>
        <color rgb="FF00B0F0"/>
        <rFont val="Calibri"/>
        <family val="2"/>
        <scheme val="minor"/>
      </rPr>
      <t>Key in quantity of filaments to determine value of flexible pack</t>
    </r>
  </si>
  <si>
    <t>Material</t>
  </si>
  <si>
    <t>Single-Spool
Charge</t>
  </si>
  <si>
    <t>Pack</t>
  </si>
  <si>
    <t>Filament Value
Must Reach</t>
  </si>
  <si>
    <t>Partner Rebate (50%)</t>
  </si>
  <si>
    <t>PLA</t>
  </si>
  <si>
    <t>Tough PLA</t>
  </si>
  <si>
    <t>PETG</t>
  </si>
  <si>
    <t>TPU 95A</t>
  </si>
  <si>
    <t>Nylon</t>
  </si>
  <si>
    <t>ABS</t>
  </si>
  <si>
    <t>PVA (350g)</t>
  </si>
  <si>
    <t>PVA (750g)</t>
  </si>
  <si>
    <t>BAM</t>
  </si>
  <si>
    <t>PP</t>
  </si>
  <si>
    <t>PC</t>
  </si>
  <si>
    <t>CPE</t>
  </si>
  <si>
    <t>CPE+</t>
  </si>
  <si>
    <t>LEHVOSS 9825NT</t>
  </si>
  <si>
    <t>No. of Spool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</si>
</sst>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0.0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F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8" xfId="0" applyBorder="1"/>
    <xf numFmtId="164" fontId="0" fillId="0" borderId="9" xfId="0" applyNumberFormat="1" applyBorder="1"/>
    <xf numFmtId="0" fontId="1" fillId="0" borderId="8" xfId="0" applyFont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right"/>
    </xf>
    <xf numFmtId="0" fontId="0" fillId="0" borderId="7" xfId="0" applyBorder="1"/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2" xfId="0" applyBorder="1" applyAlignment="1">
      <alignment wrapText="1"/>
    </xf>
    <xf numFmtId="164" fontId="0" fillId="0" borderId="5" xfId="0" applyNumberFormat="1" applyBorder="1"/>
    <xf numFmtId="164" fontId="0" fillId="0" borderId="7" xfId="0" applyNumberFormat="1" applyBorder="1"/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165" fontId="0" fillId="0" borderId="0" xfId="1" applyNumberFormat="1" applyFon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2">
    <cellStyle name="Procent" xfId="1" builtinId="5"/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12</xdr:col>
      <xdr:colOff>197306</xdr:colOff>
      <xdr:row>31</xdr:row>
      <xdr:rowOff>133954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0F6AD9-F83C-461F-93F2-8A9B0B892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3891" y="2286000"/>
          <a:ext cx="7220958" cy="4324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468922</xdr:colOff>
      <xdr:row>8</xdr:row>
      <xdr:rowOff>105026</xdr:rowOff>
    </xdr:from>
    <xdr:to>
      <xdr:col>20</xdr:col>
      <xdr:colOff>541947</xdr:colOff>
      <xdr:row>35</xdr:row>
      <xdr:rowOff>87190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03EE3-875C-4A6F-8FCC-8CC1529D3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807" y="2024680"/>
          <a:ext cx="8538796" cy="5129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4E227-53E7-401F-BD2F-881BD0CFDBC8}">
  <dimension ref="B3:J19"/>
  <sheetViews>
    <sheetView tabSelected="1" zoomScale="115" zoomScaleNormal="115" workbookViewId="0">
      <selection activeCell="E24" sqref="E24"/>
    </sheetView>
  </sheetViews>
  <sheetFormatPr defaultRowHeight="14.4" x14ac:dyDescent="0.3"/>
  <cols>
    <col min="2" max="2" width="20.44140625" bestFit="1" customWidth="1"/>
    <col min="3" max="3" width="11.77734375" bestFit="1" customWidth="1"/>
    <col min="4" max="4" width="10.77734375" bestFit="1" customWidth="1"/>
    <col min="5" max="5" width="14" customWidth="1"/>
    <col min="8" max="8" width="12.5546875" customWidth="1"/>
    <col min="9" max="9" width="17.5546875" bestFit="1" customWidth="1"/>
    <col min="10" max="10" width="56.77734375" bestFit="1" customWidth="1"/>
  </cols>
  <sheetData>
    <row r="3" spans="2:10" x14ac:dyDescent="0.3">
      <c r="D3" s="21" t="s">
        <v>0</v>
      </c>
    </row>
    <row r="4" spans="2:10" ht="28.8" x14ac:dyDescent="0.3">
      <c r="B4" s="25" t="s">
        <v>1</v>
      </c>
      <c r="C4" s="25" t="s">
        <v>2</v>
      </c>
      <c r="D4" s="25" t="s">
        <v>3</v>
      </c>
      <c r="E4" s="25" t="s">
        <v>4</v>
      </c>
      <c r="H4" s="1" t="s">
        <v>5</v>
      </c>
      <c r="I4" s="1" t="s">
        <v>6</v>
      </c>
      <c r="J4" t="s">
        <v>7</v>
      </c>
    </row>
    <row r="5" spans="2:10" x14ac:dyDescent="0.3">
      <c r="B5" s="3" t="s">
        <v>8</v>
      </c>
      <c r="C5" s="4">
        <v>9350</v>
      </c>
      <c r="D5" s="24">
        <v>0</v>
      </c>
      <c r="E5" s="4">
        <f>(C5*D5)</f>
        <v>0</v>
      </c>
      <c r="H5" s="2">
        <v>2500</v>
      </c>
      <c r="I5" s="1" t="s">
        <v>9</v>
      </c>
      <c r="J5" t="s">
        <v>10</v>
      </c>
    </row>
    <row r="6" spans="2:10" x14ac:dyDescent="0.3">
      <c r="B6" s="3" t="s">
        <v>11</v>
      </c>
      <c r="C6" s="4">
        <v>6350</v>
      </c>
      <c r="D6" s="24">
        <v>0</v>
      </c>
      <c r="E6" s="4">
        <f t="shared" ref="E6:E12" si="0">(C6*D6)</f>
        <v>0</v>
      </c>
      <c r="H6" s="2">
        <v>5000</v>
      </c>
      <c r="I6" s="1" t="s">
        <v>12</v>
      </c>
    </row>
    <row r="7" spans="2:10" x14ac:dyDescent="0.3">
      <c r="B7" s="3" t="s">
        <v>13</v>
      </c>
      <c r="C7" s="4">
        <v>3950</v>
      </c>
      <c r="D7" s="24">
        <v>0</v>
      </c>
      <c r="E7" s="4">
        <f t="shared" si="0"/>
        <v>0</v>
      </c>
      <c r="H7" s="2">
        <v>10000</v>
      </c>
      <c r="I7" s="1" t="s">
        <v>14</v>
      </c>
    </row>
    <row r="8" spans="2:10" x14ac:dyDescent="0.3">
      <c r="B8" s="3" t="s">
        <v>15</v>
      </c>
      <c r="C8" s="4">
        <v>2550</v>
      </c>
      <c r="D8" s="24">
        <v>0</v>
      </c>
      <c r="E8" s="4">
        <f t="shared" si="0"/>
        <v>0</v>
      </c>
      <c r="H8" s="2">
        <v>20000</v>
      </c>
      <c r="I8" s="1" t="s">
        <v>16</v>
      </c>
    </row>
    <row r="9" spans="2:10" x14ac:dyDescent="0.3">
      <c r="B9" s="3" t="s">
        <v>17</v>
      </c>
      <c r="C9" s="4">
        <v>2250</v>
      </c>
      <c r="D9" s="24">
        <v>0</v>
      </c>
      <c r="E9" s="4">
        <f t="shared" si="0"/>
        <v>0</v>
      </c>
    </row>
    <row r="10" spans="2:10" x14ac:dyDescent="0.3">
      <c r="B10" s="3" t="s">
        <v>18</v>
      </c>
      <c r="C10" s="4">
        <v>750</v>
      </c>
      <c r="D10" s="24">
        <v>0</v>
      </c>
      <c r="E10" s="4">
        <f t="shared" si="0"/>
        <v>0</v>
      </c>
    </row>
    <row r="11" spans="2:10" x14ac:dyDescent="0.3">
      <c r="B11" s="3" t="s">
        <v>19</v>
      </c>
      <c r="C11" s="4">
        <v>2750</v>
      </c>
      <c r="D11" s="24">
        <v>0</v>
      </c>
      <c r="E11" s="4">
        <f t="shared" si="0"/>
        <v>0</v>
      </c>
    </row>
    <row r="12" spans="2:10" x14ac:dyDescent="0.3">
      <c r="B12" s="3" t="s">
        <v>20</v>
      </c>
      <c r="C12" s="4">
        <v>375</v>
      </c>
      <c r="D12" s="24">
        <v>0</v>
      </c>
      <c r="E12" s="4">
        <f t="shared" si="0"/>
        <v>0</v>
      </c>
    </row>
    <row r="13" spans="2:10" x14ac:dyDescent="0.3">
      <c r="B13" s="3"/>
      <c r="C13" s="3"/>
      <c r="D13" s="12" t="s">
        <v>21</v>
      </c>
      <c r="E13" s="4">
        <f>SUM(E5:E12)</f>
        <v>0</v>
      </c>
    </row>
    <row r="14" spans="2:10" x14ac:dyDescent="0.3">
      <c r="B14" s="3"/>
      <c r="C14" s="3"/>
      <c r="D14" s="3"/>
      <c r="E14" s="3"/>
    </row>
    <row r="15" spans="2:10" x14ac:dyDescent="0.3">
      <c r="B15" s="3"/>
      <c r="C15" s="32" t="s">
        <v>22</v>
      </c>
      <c r="D15" s="32"/>
      <c r="E15" s="22" t="str">
        <f>IF(E13&gt;=2550,"YES","NO")</f>
        <v>NO</v>
      </c>
    </row>
    <row r="16" spans="2:10" x14ac:dyDescent="0.3">
      <c r="B16" s="3"/>
      <c r="C16" s="32"/>
      <c r="D16" s="32"/>
      <c r="E16" s="22"/>
    </row>
    <row r="17" spans="2:5" x14ac:dyDescent="0.3">
      <c r="B17" s="3"/>
      <c r="C17" s="32" t="s">
        <v>6</v>
      </c>
      <c r="D17" s="32"/>
      <c r="E17" s="23" t="b">
        <f>IF(E13&gt;=20000,"5.5 pack",IF(E13&gt;=10000,"2.5 pack",IF(E13&gt;=5000,"1 pack",IF(E13&gt;=2500,"0.5 pack"))))</f>
        <v>0</v>
      </c>
    </row>
    <row r="18" spans="2:5" x14ac:dyDescent="0.3">
      <c r="E18" s="10"/>
    </row>
    <row r="19" spans="2:5" x14ac:dyDescent="0.3">
      <c r="E19" s="10"/>
    </row>
  </sheetData>
  <mergeCells count="3">
    <mergeCell ref="C15:D15"/>
    <mergeCell ref="C16:D16"/>
    <mergeCell ref="C17:D17"/>
  </mergeCells>
  <conditionalFormatting sqref="E15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8B3C-856C-4683-B4A6-1E86A75E3D94}">
  <dimension ref="B1:J45"/>
  <sheetViews>
    <sheetView zoomScale="80" zoomScaleNormal="80" workbookViewId="0">
      <selection activeCell="D9" sqref="D9"/>
    </sheetView>
  </sheetViews>
  <sheetFormatPr defaultRowHeight="14.4" x14ac:dyDescent="0.3"/>
  <cols>
    <col min="2" max="2" width="15.21875" bestFit="1" customWidth="1"/>
    <col min="3" max="3" width="9.5546875" bestFit="1" customWidth="1"/>
    <col min="5" max="5" width="10.77734375" customWidth="1"/>
    <col min="6" max="6" width="13.21875" customWidth="1"/>
    <col min="9" max="9" width="13.21875" bestFit="1" customWidth="1"/>
    <col min="10" max="10" width="13.44140625" customWidth="1"/>
  </cols>
  <sheetData>
    <row r="1" spans="2:10" ht="15" thickBot="1" x14ac:dyDescent="0.35">
      <c r="D1" s="21" t="s">
        <v>23</v>
      </c>
    </row>
    <row r="2" spans="2:10" ht="43.2" x14ac:dyDescent="0.3">
      <c r="B2" s="26" t="s">
        <v>24</v>
      </c>
      <c r="C2" s="27" t="s">
        <v>2</v>
      </c>
      <c r="D2" s="27" t="s">
        <v>3</v>
      </c>
      <c r="E2" s="28" t="s">
        <v>25</v>
      </c>
      <c r="F2" s="29" t="s">
        <v>4</v>
      </c>
      <c r="H2" s="14" t="s">
        <v>26</v>
      </c>
      <c r="I2" s="17" t="s">
        <v>27</v>
      </c>
      <c r="J2" s="30" t="s">
        <v>28</v>
      </c>
    </row>
    <row r="3" spans="2:10" x14ac:dyDescent="0.3">
      <c r="B3" s="5" t="s">
        <v>29</v>
      </c>
      <c r="C3" s="4">
        <v>33</v>
      </c>
      <c r="D3" s="22">
        <v>0</v>
      </c>
      <c r="E3" s="4">
        <v>2</v>
      </c>
      <c r="F3" s="6">
        <f>(C3*D3)+(E3*D3)</f>
        <v>0</v>
      </c>
      <c r="H3" s="15">
        <v>0.5</v>
      </c>
      <c r="I3" s="18">
        <v>275</v>
      </c>
      <c r="J3" s="6">
        <f>I3*0.5</f>
        <v>137.5</v>
      </c>
    </row>
    <row r="4" spans="2:10" x14ac:dyDescent="0.3">
      <c r="B4" s="5" t="s">
        <v>30</v>
      </c>
      <c r="C4" s="4">
        <v>39.950000000000003</v>
      </c>
      <c r="D4" s="22">
        <v>0</v>
      </c>
      <c r="E4" s="4">
        <v>2</v>
      </c>
      <c r="F4" s="6">
        <f t="shared" ref="F4:F16" si="0">(C4*D4)+(E4*D4)</f>
        <v>0</v>
      </c>
      <c r="H4" s="15">
        <v>1</v>
      </c>
      <c r="I4" s="18">
        <f>I3*2</f>
        <v>550</v>
      </c>
      <c r="J4" s="6">
        <f>I4*0.5</f>
        <v>275</v>
      </c>
    </row>
    <row r="5" spans="2:10" x14ac:dyDescent="0.3">
      <c r="B5" s="5" t="s">
        <v>31</v>
      </c>
      <c r="C5" s="4">
        <v>37.950000000000003</v>
      </c>
      <c r="D5" s="22">
        <v>0</v>
      </c>
      <c r="E5" s="4">
        <v>2</v>
      </c>
      <c r="F5" s="6">
        <f t="shared" si="0"/>
        <v>0</v>
      </c>
      <c r="H5" s="15">
        <v>2.5</v>
      </c>
      <c r="I5" s="18">
        <f>H5*I4</f>
        <v>1375</v>
      </c>
      <c r="J5" s="6">
        <f>I5*0.5</f>
        <v>687.5</v>
      </c>
    </row>
    <row r="6" spans="2:10" ht="15" thickBot="1" x14ac:dyDescent="0.35">
      <c r="B6" s="5" t="s">
        <v>32</v>
      </c>
      <c r="C6" s="4">
        <v>59.5</v>
      </c>
      <c r="D6" s="22">
        <v>0</v>
      </c>
      <c r="E6" s="4">
        <v>2</v>
      </c>
      <c r="F6" s="6">
        <f t="shared" si="0"/>
        <v>0</v>
      </c>
      <c r="H6" s="16">
        <v>5.5</v>
      </c>
      <c r="I6" s="19">
        <f>H6*I4</f>
        <v>3025</v>
      </c>
      <c r="J6" s="8">
        <f>I6*0.5</f>
        <v>1512.5</v>
      </c>
    </row>
    <row r="7" spans="2:10" x14ac:dyDescent="0.3">
      <c r="B7" s="5" t="s">
        <v>33</v>
      </c>
      <c r="C7" s="4">
        <v>54.5</v>
      </c>
      <c r="D7" s="22">
        <v>0</v>
      </c>
      <c r="E7" s="4">
        <v>2</v>
      </c>
      <c r="F7" s="6">
        <f t="shared" si="0"/>
        <v>0</v>
      </c>
      <c r="H7" s="11"/>
    </row>
    <row r="8" spans="2:10" x14ac:dyDescent="0.3">
      <c r="B8" s="5" t="s">
        <v>34</v>
      </c>
      <c r="C8" s="4">
        <v>37.950000000000003</v>
      </c>
      <c r="D8" s="22">
        <v>0</v>
      </c>
      <c r="E8" s="4">
        <v>2</v>
      </c>
      <c r="F8" s="6">
        <f t="shared" si="0"/>
        <v>0</v>
      </c>
    </row>
    <row r="9" spans="2:10" x14ac:dyDescent="0.3">
      <c r="B9" s="5" t="s">
        <v>35</v>
      </c>
      <c r="C9" s="4">
        <v>39.950000000000003</v>
      </c>
      <c r="D9" s="22">
        <v>0</v>
      </c>
      <c r="E9" s="4">
        <v>2</v>
      </c>
      <c r="F9" s="6">
        <f t="shared" si="0"/>
        <v>0</v>
      </c>
    </row>
    <row r="10" spans="2:10" x14ac:dyDescent="0.3">
      <c r="B10" s="5" t="s">
        <v>36</v>
      </c>
      <c r="C10" s="4">
        <v>84.95</v>
      </c>
      <c r="D10" s="22">
        <v>0</v>
      </c>
      <c r="E10" s="4">
        <v>2</v>
      </c>
      <c r="F10" s="6">
        <f t="shared" si="0"/>
        <v>0</v>
      </c>
    </row>
    <row r="11" spans="2:10" x14ac:dyDescent="0.3">
      <c r="B11" s="5" t="s">
        <v>37</v>
      </c>
      <c r="C11" s="4">
        <v>54.5</v>
      </c>
      <c r="D11" s="22">
        <v>0</v>
      </c>
      <c r="E11" s="4">
        <v>2</v>
      </c>
      <c r="F11" s="6">
        <f t="shared" si="0"/>
        <v>0</v>
      </c>
    </row>
    <row r="12" spans="2:10" x14ac:dyDescent="0.3">
      <c r="B12" s="5" t="s">
        <v>38</v>
      </c>
      <c r="C12" s="4">
        <v>39.5</v>
      </c>
      <c r="D12" s="22">
        <v>0</v>
      </c>
      <c r="E12" s="4">
        <v>2</v>
      </c>
      <c r="F12" s="6">
        <f t="shared" si="0"/>
        <v>0</v>
      </c>
    </row>
    <row r="13" spans="2:10" x14ac:dyDescent="0.3">
      <c r="B13" s="5" t="s">
        <v>39</v>
      </c>
      <c r="C13" s="4">
        <v>54.5</v>
      </c>
      <c r="D13" s="22">
        <v>0</v>
      </c>
      <c r="E13" s="4">
        <v>2</v>
      </c>
      <c r="F13" s="6">
        <f t="shared" si="0"/>
        <v>0</v>
      </c>
    </row>
    <row r="14" spans="2:10" x14ac:dyDescent="0.3">
      <c r="B14" s="5" t="s">
        <v>40</v>
      </c>
      <c r="C14" s="4">
        <v>41.5</v>
      </c>
      <c r="D14" s="22">
        <v>0</v>
      </c>
      <c r="E14" s="4">
        <v>2</v>
      </c>
      <c r="F14" s="6">
        <f t="shared" ref="F14" si="1">(C14*D14)+(E14*D14)</f>
        <v>0</v>
      </c>
    </row>
    <row r="15" spans="2:10" x14ac:dyDescent="0.3">
      <c r="B15" s="5" t="s">
        <v>41</v>
      </c>
      <c r="C15" s="4">
        <v>54.5</v>
      </c>
      <c r="D15" s="22">
        <v>0</v>
      </c>
      <c r="E15" s="4">
        <v>2</v>
      </c>
      <c r="F15" s="6">
        <f t="shared" si="0"/>
        <v>0</v>
      </c>
    </row>
    <row r="16" spans="2:10" x14ac:dyDescent="0.3">
      <c r="B16" s="5" t="s">
        <v>42</v>
      </c>
      <c r="C16" s="4">
        <v>74.95</v>
      </c>
      <c r="D16" s="22">
        <v>0</v>
      </c>
      <c r="E16" s="4">
        <v>0</v>
      </c>
      <c r="F16" s="6">
        <f t="shared" si="0"/>
        <v>0</v>
      </c>
    </row>
    <row r="17" spans="2:6" ht="15" thickBot="1" x14ac:dyDescent="0.35">
      <c r="B17" s="13"/>
      <c r="C17" s="9" t="s">
        <v>43</v>
      </c>
      <c r="D17" s="7">
        <f>SUM(D3:D16)</f>
        <v>0</v>
      </c>
      <c r="E17" s="9" t="s">
        <v>4</v>
      </c>
      <c r="F17" s="8">
        <f>SUM(F3:F16)</f>
        <v>0</v>
      </c>
    </row>
    <row r="19" spans="2:6" x14ac:dyDescent="0.3">
      <c r="F19" s="2"/>
    </row>
    <row r="20" spans="2:6" x14ac:dyDescent="0.3">
      <c r="C20" s="33" t="s">
        <v>6</v>
      </c>
      <c r="D20" s="33"/>
      <c r="E20" s="20" t="b">
        <f>Hardware!E17</f>
        <v>0</v>
      </c>
    </row>
    <row r="21" spans="2:6" x14ac:dyDescent="0.3">
      <c r="F21" s="2"/>
    </row>
    <row r="45" spans="4:5" x14ac:dyDescent="0.3">
      <c r="D45">
        <v>6350</v>
      </c>
      <c r="E45" s="31">
        <f>28.6/D45</f>
        <v>4.5039370078740161E-3</v>
      </c>
    </row>
  </sheetData>
  <mergeCells count="1">
    <mergeCell ref="C20:D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dfcc74-c8f5-4430-8aa0-674ee600224a" xsi:nil="true"/>
    <lcf76f155ced4ddcb4097134ff3c332f xmlns="060d2e5f-ceec-48b0-b85e-38ecca85f6f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60B9A8FDF224FB1DE3CAC73898E45" ma:contentTypeVersion="15" ma:contentTypeDescription="Create a new document." ma:contentTypeScope="" ma:versionID="104f2bd8cbf4921faf888d036faaf2ed">
  <xsd:schema xmlns:xsd="http://www.w3.org/2001/XMLSchema" xmlns:xs="http://www.w3.org/2001/XMLSchema" xmlns:p="http://schemas.microsoft.com/office/2006/metadata/properties" xmlns:ns2="060d2e5f-ceec-48b0-b85e-38ecca85f6f6" xmlns:ns3="52dfcc74-c8f5-4430-8aa0-674ee600224a" targetNamespace="http://schemas.microsoft.com/office/2006/metadata/properties" ma:root="true" ma:fieldsID="ebfb729a8dd40497fc5b8926c1f1d623" ns2:_="" ns3:_="">
    <xsd:import namespace="060d2e5f-ceec-48b0-b85e-38ecca85f6f6"/>
    <xsd:import namespace="52dfcc74-c8f5-4430-8aa0-674ee6002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d2e5f-ceec-48b0-b85e-38ecca85f6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030a1f-51bf-4076-8d8b-add6cbeec0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fcc74-c8f5-4430-8aa0-674ee6002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c6d8de3-6bea-4843-80ce-dbfd85d3646a}" ma:internalName="TaxCatchAll" ma:showField="CatchAllData" ma:web="52dfcc74-c8f5-4430-8aa0-674ee6002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7D5B9-6431-4F4F-858F-65330402EB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73187B-8318-4515-A704-E6D3D526A7DF}">
  <ds:schemaRefs>
    <ds:schemaRef ds:uri="http://schemas.microsoft.com/office/2006/metadata/properties"/>
    <ds:schemaRef ds:uri="http://schemas.microsoft.com/office/infopath/2007/PartnerControls"/>
    <ds:schemaRef ds:uri="52dfcc74-c8f5-4430-8aa0-674ee600224a"/>
    <ds:schemaRef ds:uri="060d2e5f-ceec-48b0-b85e-38ecca85f6f6"/>
  </ds:schemaRefs>
</ds:datastoreItem>
</file>

<file path=customXml/itemProps3.xml><?xml version="1.0" encoding="utf-8"?>
<ds:datastoreItem xmlns:ds="http://schemas.openxmlformats.org/officeDocument/2006/customXml" ds:itemID="{772022DD-8A9F-4DCB-A9BD-E75A0B294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0d2e5f-ceec-48b0-b85e-38ecca85f6f6"/>
    <ds:schemaRef ds:uri="52dfcc74-c8f5-4430-8aa0-674ee6002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Hardware</vt:lpstr>
      <vt:lpstr>Flexible Pack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Lee</dc:creator>
  <cp:keywords/>
  <dc:description/>
  <cp:lastModifiedBy>Dick Potharst</cp:lastModifiedBy>
  <cp:revision/>
  <dcterms:created xsi:type="dcterms:W3CDTF">2022-06-20T02:21:30Z</dcterms:created>
  <dcterms:modified xsi:type="dcterms:W3CDTF">2022-08-22T17:52:05Z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0x010100E8460B9A8FDF224FB1DE3CAC73898E45</vt:lpwstr>
  </property>
  <property fmtid="{D5CDD505-2E9C-101B-9397-08002B2CF9AE}" pid="3" name="MediaServiceImageTags">
    <vt:lpwstr/>
  </property>
</Properties>
</file>